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sma\OneDrive\Documents\"/>
    </mc:Choice>
  </mc:AlternateContent>
  <xr:revisionPtr revIDLastSave="0" documentId="13_ncr:1_{FCB225F7-86FB-433B-B7E6-0D5A8C9ABE75}" xr6:coauthVersionLast="47" xr6:coauthVersionMax="47" xr10:uidLastSave="{00000000-0000-0000-0000-000000000000}"/>
  <bookViews>
    <workbookView xWindow="-120" yWindow="-120" windowWidth="20730" windowHeight="11160" xr2:uid="{DF6F1034-3006-43F6-9BE2-FA940D7F4B78}"/>
  </bookViews>
  <sheets>
    <sheet name="Induction Mo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C23" i="1"/>
  <c r="C25" i="1" s="1"/>
  <c r="C30" i="1" s="1"/>
  <c r="F3" i="1"/>
  <c r="C6" i="1" s="1"/>
  <c r="C11" i="1" s="1"/>
  <c r="C12" i="1" s="1"/>
  <c r="E23" i="1" l="1"/>
</calcChain>
</file>

<file path=xl/sharedStrings.xml><?xml version="1.0" encoding="utf-8"?>
<sst xmlns="http://schemas.openxmlformats.org/spreadsheetml/2006/main" count="58" uniqueCount="53">
  <si>
    <t>hp</t>
  </si>
  <si>
    <t>P =</t>
  </si>
  <si>
    <t>=</t>
  </si>
  <si>
    <t>volt</t>
  </si>
  <si>
    <t>D=</t>
  </si>
  <si>
    <t>2r</t>
  </si>
  <si>
    <t xml:space="preserve"> watt</t>
  </si>
  <si>
    <t>For J=</t>
  </si>
  <si>
    <t>Pi=</t>
  </si>
  <si>
    <t>r=</t>
  </si>
  <si>
    <t>Calculation of Stator Conductor Size</t>
  </si>
  <si>
    <t>As = Iph / ds</t>
  </si>
  <si>
    <t>where ds = current density (Usually 3 - 5 A/mm2)</t>
  </si>
  <si>
    <t>As = Cross sectional area of Stator Conductor</t>
  </si>
  <si>
    <t>Iph = Stator Current per phase</t>
  </si>
  <si>
    <t>Iph=watt/cos(si)xVphx3</t>
  </si>
  <si>
    <t>Iph=</t>
  </si>
  <si>
    <t>Vph=</t>
  </si>
  <si>
    <t>D/2</t>
  </si>
  <si>
    <t>As=</t>
  </si>
  <si>
    <t>mm2</t>
  </si>
  <si>
    <t>Pi*r2</t>
  </si>
  <si>
    <t>mm</t>
  </si>
  <si>
    <t>D(dia)=</t>
  </si>
  <si>
    <t>As(Area)=</t>
  </si>
  <si>
    <t>23no wire required for 1 hp motor</t>
  </si>
  <si>
    <t>Calculation of number of turns per phase</t>
  </si>
  <si>
    <t>Nph = Eph/4.44 X f X flux X kw</t>
  </si>
  <si>
    <t>Eph = emf per phase (415 if delta connect 220 if star connect)</t>
  </si>
  <si>
    <t>kw (window space factor) = 0.954</t>
  </si>
  <si>
    <t>flux = Bav X A</t>
  </si>
  <si>
    <t>Bav = 0.45 -0.55</t>
  </si>
  <si>
    <t>A=PiDL/P</t>
  </si>
  <si>
    <t>Eph=</t>
  </si>
  <si>
    <t>kw=</t>
  </si>
  <si>
    <t>Bav=</t>
  </si>
  <si>
    <t>cm</t>
  </si>
  <si>
    <t>L=</t>
  </si>
  <si>
    <t>flux=</t>
  </si>
  <si>
    <t>wb</t>
  </si>
  <si>
    <t>frequency = 50Hz</t>
  </si>
  <si>
    <t>f=</t>
  </si>
  <si>
    <t>Hz</t>
  </si>
  <si>
    <t>Nph=</t>
  </si>
  <si>
    <t>Calculation of number of Conductors per Slot(Z)</t>
  </si>
  <si>
    <t>P(pole)=</t>
  </si>
  <si>
    <t>Z = Total Conductors / Slots</t>
  </si>
  <si>
    <t>Z=</t>
  </si>
  <si>
    <t>Slots=</t>
  </si>
  <si>
    <t>Turns</t>
  </si>
  <si>
    <t>===</t>
  </si>
  <si>
    <t>D = Inner Dia of stator</t>
  </si>
  <si>
    <t>L = total Stator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</si>
</sst>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0" fillId="2" borderId="0" xfId="0" quotePrefix="1" applyFill="1"/>
    <xf numFmtId="0" fontId="0" fillId="2" borderId="5" xfId="0" applyFill="1" applyBorder="1"/>
    <xf numFmtId="0" fontId="0" fillId="2" borderId="0" xfId="0" applyFill="1" applyAlignment="1">
      <alignment horizontal="right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1" fillId="2" borderId="10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1" fillId="2" borderId="9" xfId="0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29308</xdr:colOff>
      <xdr:row>0</xdr:row>
      <xdr:rowOff>168519</xdr:rowOff>
    </xdr:from>
    <xdr:to>
      <xdr:col>22</xdr:col>
      <xdr:colOff>391258</xdr:colOff>
      <xdr:row>23</xdr:row>
      <xdr:rowOff>18318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CB1F0AA7-4993-3758-69A6-24009D93FEAA}"/>
            </a:ext>
          </a:extLst>
        </xdr:cNvPr>
        <xdr:cNvGrpSpPr/>
      </xdr:nvGrpSpPr>
      <xdr:grpSpPr>
        <a:xfrm>
          <a:off x="8689731" y="168519"/>
          <a:ext cx="5227027" cy="4487741"/>
          <a:chOff x="8689731" y="168519"/>
          <a:chExt cx="5227027" cy="4487741"/>
        </a:xfrm>
      </xdr:grpSpPr>
      <xdr:pic>
        <xdr:nvPicPr>
          <xdr:cNvPr id="3" name="Picture 2" descr="Wire Guage Comparison Chart">
            <a:extLst>
              <a:ext uri="{FF2B5EF4-FFF2-40B4-BE49-F238E27FC236}">
                <a16:creationId xmlns:a16="http://schemas.microsoft.com/office/drawing/2014/main" id="{16471CA0-BEA5-4467-3D09-1E1129942D7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689731" y="168520"/>
            <a:ext cx="5227027" cy="448774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CDFC9C23-DA4E-67EF-3323-D7513BBADE40}"/>
              </a:ext>
            </a:extLst>
          </xdr:cNvPr>
          <xdr:cNvSpPr/>
        </xdr:nvSpPr>
        <xdr:spPr>
          <a:xfrm>
            <a:off x="9100038" y="168519"/>
            <a:ext cx="1077058" cy="4454769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6BCA246C-691F-7610-DC60-BFF471D9459E}"/>
              </a:ext>
            </a:extLst>
          </xdr:cNvPr>
          <xdr:cNvSpPr/>
        </xdr:nvSpPr>
        <xdr:spPr>
          <a:xfrm>
            <a:off x="11818327" y="190500"/>
            <a:ext cx="1077058" cy="4454769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1B019-B097-4E46-9759-30F9D59F7468}">
  <dimension ref="A1:N36"/>
  <sheetViews>
    <sheetView tabSelected="1" zoomScale="130" zoomScaleNormal="130" workbookViewId="0">
      <selection activeCell="J9" sqref="J9"/>
    </sheetView>
  </sheetViews>
  <sheetFormatPr defaultRowHeight="15" x14ac:dyDescent="0.25"/>
  <cols>
    <col min="2" max="2" width="11.28515625" customWidth="1"/>
  </cols>
  <sheetData>
    <row r="1" spans="1:14" ht="15.75" thickBot="1" x14ac:dyDescent="0.3"/>
    <row r="2" spans="1:14" ht="24" thickBot="1" x14ac:dyDescent="0.4">
      <c r="A2" s="12"/>
      <c r="B2" s="13" t="s">
        <v>10</v>
      </c>
      <c r="C2" s="14"/>
      <c r="D2" s="14"/>
      <c r="E2" s="14"/>
      <c r="F2" s="14"/>
      <c r="G2" s="15"/>
      <c r="H2" s="2" t="s">
        <v>11</v>
      </c>
      <c r="I2" s="2"/>
      <c r="J2" s="2" t="s">
        <v>12</v>
      </c>
      <c r="K2" s="2"/>
      <c r="L2" s="2"/>
      <c r="M2" s="2"/>
      <c r="N2" s="3"/>
    </row>
    <row r="3" spans="1:14" x14ac:dyDescent="0.25">
      <c r="A3" s="4"/>
      <c r="B3" s="5" t="s">
        <v>1</v>
      </c>
      <c r="C3" s="18">
        <v>1</v>
      </c>
      <c r="D3" s="5" t="s">
        <v>0</v>
      </c>
      <c r="E3" s="6" t="s">
        <v>2</v>
      </c>
      <c r="F3" s="5">
        <f>C3*746</f>
        <v>746</v>
      </c>
      <c r="G3" s="5" t="s">
        <v>6</v>
      </c>
      <c r="H3" s="5"/>
      <c r="I3" s="5"/>
      <c r="J3" s="5" t="s">
        <v>13</v>
      </c>
      <c r="K3" s="5"/>
      <c r="L3" s="5"/>
      <c r="M3" s="5"/>
      <c r="N3" s="7"/>
    </row>
    <row r="4" spans="1:14" x14ac:dyDescent="0.25">
      <c r="A4" s="4"/>
      <c r="B4" s="5" t="s">
        <v>17</v>
      </c>
      <c r="C4" s="18">
        <v>220</v>
      </c>
      <c r="D4" s="5" t="s">
        <v>3</v>
      </c>
      <c r="E4" s="5"/>
      <c r="F4" s="5"/>
      <c r="G4" s="5"/>
      <c r="H4" s="5"/>
      <c r="I4" s="5"/>
      <c r="J4" s="5" t="s">
        <v>14</v>
      </c>
      <c r="K4" s="5"/>
      <c r="L4" s="5"/>
      <c r="M4" s="5"/>
      <c r="N4" s="7"/>
    </row>
    <row r="5" spans="1:14" x14ac:dyDescent="0.25">
      <c r="A5" s="4"/>
      <c r="B5" s="5" t="s">
        <v>16</v>
      </c>
      <c r="C5" s="5">
        <f>F3/(0.8*C4*3)</f>
        <v>1.4128787878787878</v>
      </c>
      <c r="D5" s="5"/>
      <c r="E5" s="5"/>
      <c r="F5" s="5"/>
      <c r="G5" s="5"/>
      <c r="H5" s="5" t="s">
        <v>15</v>
      </c>
      <c r="I5" s="5"/>
      <c r="J5" s="5"/>
      <c r="K5" s="5"/>
      <c r="L5" s="5"/>
      <c r="M5" s="5"/>
      <c r="N5" s="7"/>
    </row>
    <row r="6" spans="1:14" x14ac:dyDescent="0.25">
      <c r="A6" s="4"/>
      <c r="B6" s="5" t="s">
        <v>19</v>
      </c>
      <c r="C6" s="8">
        <f>C5/C10</f>
        <v>0.47095959595959597</v>
      </c>
      <c r="D6" s="5" t="s">
        <v>20</v>
      </c>
      <c r="E6" s="5"/>
      <c r="F6" s="5"/>
      <c r="G6" s="5"/>
      <c r="H6" s="5" t="s">
        <v>19</v>
      </c>
      <c r="I6" s="8" t="s">
        <v>21</v>
      </c>
      <c r="J6" s="5"/>
      <c r="K6" s="5"/>
      <c r="L6" s="5"/>
      <c r="M6" s="5"/>
      <c r="N6" s="7"/>
    </row>
    <row r="7" spans="1:14" x14ac:dyDescent="0.25">
      <c r="A7" s="4"/>
      <c r="B7" s="5" t="s">
        <v>8</v>
      </c>
      <c r="C7" s="5">
        <v>3.14</v>
      </c>
      <c r="D7" s="5"/>
      <c r="E7" s="5"/>
      <c r="F7" s="5"/>
      <c r="G7" s="5"/>
      <c r="H7" s="5"/>
      <c r="I7" s="5"/>
      <c r="J7" s="5"/>
      <c r="K7" s="5"/>
      <c r="L7" s="5"/>
      <c r="M7" s="5"/>
      <c r="N7" s="7"/>
    </row>
    <row r="8" spans="1:14" x14ac:dyDescent="0.25">
      <c r="A8" s="4"/>
      <c r="B8" s="5" t="s">
        <v>4</v>
      </c>
      <c r="C8" s="5" t="s">
        <v>5</v>
      </c>
      <c r="D8" s="5"/>
      <c r="E8" s="5"/>
      <c r="F8" s="5"/>
      <c r="G8" s="5"/>
      <c r="H8" s="5"/>
      <c r="I8" s="5"/>
      <c r="J8" s="5"/>
      <c r="K8" s="5"/>
      <c r="L8" s="5"/>
      <c r="M8" s="5"/>
      <c r="N8" s="7"/>
    </row>
    <row r="9" spans="1:14" x14ac:dyDescent="0.25">
      <c r="A9" s="4"/>
      <c r="B9" s="5" t="s">
        <v>9</v>
      </c>
      <c r="C9" s="5" t="s">
        <v>18</v>
      </c>
      <c r="D9" s="5"/>
      <c r="E9" s="5"/>
      <c r="F9" s="5"/>
      <c r="G9" s="5"/>
      <c r="H9" s="5"/>
      <c r="I9" s="5"/>
      <c r="J9" s="5"/>
      <c r="K9" s="5"/>
      <c r="L9" s="5"/>
      <c r="M9" s="5"/>
      <c r="N9" s="7"/>
    </row>
    <row r="10" spans="1:14" x14ac:dyDescent="0.25">
      <c r="A10" s="4"/>
      <c r="B10" s="5" t="s">
        <v>7</v>
      </c>
      <c r="C10" s="18">
        <v>3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7"/>
    </row>
    <row r="11" spans="1:14" x14ac:dyDescent="0.25">
      <c r="A11" s="4"/>
      <c r="B11" s="5" t="s">
        <v>24</v>
      </c>
      <c r="C11" s="5">
        <f>C6</f>
        <v>0.47095959595959597</v>
      </c>
      <c r="D11" s="5" t="s">
        <v>20</v>
      </c>
      <c r="E11" s="5" t="s">
        <v>25</v>
      </c>
      <c r="F11" s="5"/>
      <c r="G11" s="5"/>
      <c r="H11" s="5"/>
      <c r="I11" s="5"/>
      <c r="J11" s="5"/>
      <c r="K11" s="5"/>
      <c r="L11" s="5"/>
      <c r="M11" s="5"/>
      <c r="N11" s="7"/>
    </row>
    <row r="12" spans="1:14" ht="15.75" thickBot="1" x14ac:dyDescent="0.3">
      <c r="A12" s="9"/>
      <c r="B12" s="10" t="s">
        <v>23</v>
      </c>
      <c r="C12" s="10">
        <f>SQRT((C11*4)/3.14)</f>
        <v>0.7745634447124623</v>
      </c>
      <c r="D12" s="10" t="s">
        <v>22</v>
      </c>
      <c r="E12" s="10"/>
      <c r="F12" s="10"/>
      <c r="G12" s="10"/>
      <c r="H12" s="10"/>
      <c r="I12" s="10"/>
      <c r="J12" s="10"/>
      <c r="K12" s="10"/>
      <c r="L12" s="10"/>
      <c r="M12" s="10"/>
      <c r="N12" s="11"/>
    </row>
    <row r="13" spans="1:14" ht="15.75" thickBot="1" x14ac:dyDescent="0.3"/>
    <row r="14" spans="1:14" ht="24" thickBot="1" x14ac:dyDescent="0.4">
      <c r="A14" s="1"/>
      <c r="B14" s="16" t="s">
        <v>26</v>
      </c>
      <c r="C14" s="14"/>
      <c r="D14" s="14"/>
      <c r="E14" s="14"/>
      <c r="F14" s="14"/>
      <c r="G14" s="14"/>
      <c r="H14" s="15"/>
      <c r="I14" s="2" t="s">
        <v>27</v>
      </c>
      <c r="J14" s="2"/>
      <c r="K14" s="2"/>
      <c r="L14" s="2"/>
      <c r="M14" s="2"/>
      <c r="N14" s="3"/>
    </row>
    <row r="15" spans="1:14" x14ac:dyDescent="0.25">
      <c r="A15" s="4"/>
      <c r="B15" s="5"/>
      <c r="C15" s="5"/>
      <c r="D15" s="5"/>
      <c r="E15" s="5"/>
      <c r="F15" s="5"/>
      <c r="G15" s="5"/>
      <c r="H15" s="5"/>
      <c r="I15" s="5" t="s">
        <v>28</v>
      </c>
      <c r="J15" s="5"/>
      <c r="K15" s="5"/>
      <c r="L15" s="5"/>
      <c r="M15" s="5"/>
      <c r="N15" s="7"/>
    </row>
    <row r="16" spans="1:14" x14ac:dyDescent="0.25">
      <c r="A16" s="4"/>
      <c r="B16" s="5" t="s">
        <v>33</v>
      </c>
      <c r="C16" s="18">
        <v>220</v>
      </c>
      <c r="D16" s="5"/>
      <c r="E16" s="5"/>
      <c r="F16" s="5"/>
      <c r="G16" s="5"/>
      <c r="H16" s="5"/>
      <c r="I16" s="5" t="s">
        <v>40</v>
      </c>
      <c r="J16" s="5"/>
      <c r="K16" s="5"/>
      <c r="L16" s="5"/>
      <c r="M16" s="5"/>
      <c r="N16" s="7"/>
    </row>
    <row r="17" spans="1:14" x14ac:dyDescent="0.25">
      <c r="A17" s="4"/>
      <c r="B17" s="5" t="s">
        <v>34</v>
      </c>
      <c r="C17" s="18">
        <v>0.95399999999999996</v>
      </c>
      <c r="D17" s="5"/>
      <c r="E17" s="5"/>
      <c r="F17" s="5"/>
      <c r="G17" s="5"/>
      <c r="H17" s="5"/>
      <c r="I17" s="5" t="s">
        <v>29</v>
      </c>
      <c r="J17" s="5"/>
      <c r="K17" s="5"/>
      <c r="L17" s="5"/>
      <c r="M17" s="5"/>
      <c r="N17" s="7"/>
    </row>
    <row r="18" spans="1:14" x14ac:dyDescent="0.25">
      <c r="A18" s="4"/>
      <c r="B18" s="5" t="s">
        <v>35</v>
      </c>
      <c r="C18" s="18">
        <v>0.45</v>
      </c>
      <c r="D18" s="5"/>
      <c r="E18" s="5"/>
      <c r="F18" s="5"/>
      <c r="G18" s="5"/>
      <c r="H18" s="5"/>
      <c r="I18" s="5" t="s">
        <v>30</v>
      </c>
      <c r="J18" s="5"/>
      <c r="K18" s="5"/>
      <c r="L18" s="5"/>
      <c r="M18" s="5"/>
      <c r="N18" s="7"/>
    </row>
    <row r="19" spans="1:14" x14ac:dyDescent="0.25">
      <c r="A19" s="4"/>
      <c r="B19" s="5" t="s">
        <v>4</v>
      </c>
      <c r="C19" s="18">
        <v>8.1999999999999993</v>
      </c>
      <c r="D19" s="5" t="s">
        <v>36</v>
      </c>
      <c r="E19" s="5"/>
      <c r="F19" s="5"/>
      <c r="G19" s="5"/>
      <c r="H19" s="5"/>
      <c r="I19" s="5" t="s">
        <v>31</v>
      </c>
      <c r="J19" s="5"/>
      <c r="K19" s="5"/>
      <c r="L19" s="5"/>
      <c r="M19" s="5"/>
      <c r="N19" s="7"/>
    </row>
    <row r="20" spans="1:14" x14ac:dyDescent="0.25">
      <c r="A20" s="4"/>
      <c r="B20" s="5" t="s">
        <v>37</v>
      </c>
      <c r="C20" s="18">
        <v>8.1999999999999993</v>
      </c>
      <c r="D20" s="5" t="s">
        <v>36</v>
      </c>
      <c r="E20" s="5"/>
      <c r="F20" s="5"/>
      <c r="G20" s="5"/>
      <c r="H20" s="5"/>
      <c r="I20" s="5" t="s">
        <v>32</v>
      </c>
      <c r="J20" s="5"/>
      <c r="K20" s="5"/>
      <c r="L20" s="5"/>
      <c r="M20" s="5"/>
      <c r="N20" s="7"/>
    </row>
    <row r="21" spans="1:14" x14ac:dyDescent="0.25">
      <c r="A21" s="4"/>
      <c r="B21" s="5" t="s">
        <v>8</v>
      </c>
      <c r="C21" s="5">
        <v>3.14</v>
      </c>
      <c r="D21" s="5"/>
      <c r="E21" s="5"/>
      <c r="F21" s="5"/>
      <c r="G21" s="5"/>
      <c r="H21" s="5"/>
      <c r="I21" s="5" t="s">
        <v>51</v>
      </c>
      <c r="J21" s="5"/>
      <c r="K21" s="5"/>
      <c r="L21" s="5"/>
      <c r="M21" s="5"/>
      <c r="N21" s="7"/>
    </row>
    <row r="22" spans="1:14" x14ac:dyDescent="0.25">
      <c r="A22" s="4"/>
      <c r="B22" s="5" t="s">
        <v>45</v>
      </c>
      <c r="C22" s="18">
        <v>4</v>
      </c>
      <c r="D22" s="5"/>
      <c r="E22" s="5"/>
      <c r="F22" s="5"/>
      <c r="G22" s="5"/>
      <c r="H22" s="5"/>
      <c r="I22" s="5" t="s">
        <v>52</v>
      </c>
      <c r="J22" s="5"/>
      <c r="K22" s="5"/>
      <c r="L22" s="5"/>
      <c r="M22" s="5"/>
      <c r="N22" s="7"/>
    </row>
    <row r="23" spans="1:14" x14ac:dyDescent="0.25">
      <c r="A23" s="4"/>
      <c r="B23" s="5" t="s">
        <v>38</v>
      </c>
      <c r="C23" s="5">
        <f>(C18*C21*C20*C19)/(C22*10000)</f>
        <v>2.3752529999999995E-3</v>
      </c>
      <c r="D23" s="5" t="s">
        <v>39</v>
      </c>
      <c r="E23" s="5">
        <f>C23*C22</f>
        <v>9.5010119999999979E-3</v>
      </c>
      <c r="F23" s="5"/>
      <c r="G23" s="5"/>
      <c r="H23" s="5"/>
      <c r="I23" s="5"/>
      <c r="J23" s="5"/>
      <c r="K23" s="5"/>
      <c r="L23" s="5"/>
      <c r="M23" s="5"/>
      <c r="N23" s="7"/>
    </row>
    <row r="24" spans="1:14" x14ac:dyDescent="0.25">
      <c r="A24" s="4"/>
      <c r="B24" s="5" t="s">
        <v>41</v>
      </c>
      <c r="C24" s="18">
        <v>50</v>
      </c>
      <c r="D24" s="5" t="s">
        <v>42</v>
      </c>
      <c r="E24" s="5"/>
      <c r="F24" s="5"/>
      <c r="G24" s="5"/>
      <c r="H24" s="5"/>
      <c r="I24" s="5"/>
      <c r="J24" s="5"/>
      <c r="K24" s="5"/>
      <c r="L24" s="5"/>
      <c r="M24" s="5"/>
      <c r="N24" s="7"/>
    </row>
    <row r="25" spans="1:14" ht="15.75" thickBot="1" x14ac:dyDescent="0.3">
      <c r="A25" s="9"/>
      <c r="B25" s="10" t="s">
        <v>43</v>
      </c>
      <c r="C25" s="10">
        <f>C16/(4.44*C24*C23*C17)</f>
        <v>437.33220152980942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1"/>
    </row>
    <row r="26" spans="1:14" ht="15.75" thickBot="1" x14ac:dyDescent="0.3"/>
    <row r="27" spans="1:14" ht="24" thickBot="1" x14ac:dyDescent="0.4">
      <c r="A27" s="1"/>
      <c r="B27" s="16" t="s">
        <v>44</v>
      </c>
      <c r="C27" s="14"/>
      <c r="D27" s="14"/>
      <c r="E27" s="14"/>
      <c r="F27" s="14"/>
      <c r="G27" s="14"/>
      <c r="H27" s="14"/>
      <c r="I27" s="15"/>
      <c r="J27" s="2"/>
      <c r="K27" s="2" t="s">
        <v>46</v>
      </c>
      <c r="L27" s="2"/>
      <c r="M27" s="2"/>
      <c r="N27" s="3"/>
    </row>
    <row r="28" spans="1:14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7"/>
    </row>
    <row r="29" spans="1:14" x14ac:dyDescent="0.25">
      <c r="A29" s="4"/>
      <c r="B29" s="5" t="s">
        <v>48</v>
      </c>
      <c r="C29" s="18">
        <v>36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7"/>
    </row>
    <row r="30" spans="1:14" x14ac:dyDescent="0.25">
      <c r="A30" s="4"/>
      <c r="B30" s="5" t="s">
        <v>47</v>
      </c>
      <c r="C30" s="5">
        <f>2*C25*3/C29</f>
        <v>72.888700254968228</v>
      </c>
      <c r="D30" s="17" t="s">
        <v>50</v>
      </c>
      <c r="E30" s="17">
        <v>183</v>
      </c>
      <c r="F30" s="5" t="s">
        <v>49</v>
      </c>
      <c r="G30" s="5"/>
      <c r="H30" s="5"/>
      <c r="I30" s="5"/>
      <c r="J30" s="5"/>
      <c r="K30" s="5"/>
      <c r="L30" s="5"/>
      <c r="M30" s="5"/>
      <c r="N30" s="7"/>
    </row>
    <row r="31" spans="1:14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7"/>
    </row>
    <row r="32" spans="1:14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7"/>
    </row>
    <row r="33" spans="1:14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7"/>
    </row>
    <row r="34" spans="1:14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7"/>
    </row>
    <row r="35" spans="1:14" x14ac:dyDescent="0.2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7"/>
    </row>
    <row r="36" spans="1:14" ht="15.75" thickBot="1" x14ac:dyDescent="0.3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</row>
  </sheetData>
  <sheetProtection algorithmName="SHA-512" hashValue="pxW6gYOnfqzo2Tyq9dWOjjn5rl1nn43ehNMZazEjnxTWP0btZNHu+5DqdQt5rMvRZu3Dz3hjyBIPQMeDYExuiQ==" saltValue="tcbAnjbff5ms7XxUfar3JA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Induction Motor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shirshendu sasmal</dc:creator>
  <cp:lastModifiedBy>shirshendu sasmal</cp:lastModifiedBy>
  <dcterms:created xsi:type="dcterms:W3CDTF">2022-03-24T19:16:54Z</dcterms:created>
  <dcterms:modified xsi:type="dcterms:W3CDTF">2023-07-14T11:42:40Z</dcterms:modified>
</cp:coreProperties>
</file>